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E33" i="1" l="1"/>
  <c r="C33" i="1"/>
  <c r="D33" i="1" s="1"/>
  <c r="F28" i="1"/>
  <c r="J26" i="1"/>
  <c r="G26" i="1"/>
  <c r="F26" i="1"/>
  <c r="I25" i="1"/>
  <c r="I33" i="1" s="1"/>
  <c r="F25" i="1"/>
  <c r="G21" i="1"/>
  <c r="H17" i="1"/>
  <c r="F17" i="1"/>
  <c r="J16" i="1"/>
  <c r="J33" i="1" s="1"/>
  <c r="H15" i="1"/>
  <c r="H10" i="1"/>
  <c r="H33" i="1" s="1"/>
  <c r="F10" i="1"/>
  <c r="G9" i="1"/>
  <c r="F6" i="1"/>
  <c r="F33" i="1" s="1"/>
  <c r="G4" i="1"/>
  <c r="G33" i="1" s="1"/>
</calcChain>
</file>

<file path=xl/sharedStrings.xml><?xml version="1.0" encoding="utf-8"?>
<sst xmlns="http://schemas.openxmlformats.org/spreadsheetml/2006/main" count="39" uniqueCount="39">
  <si>
    <t>工业工会</t>
  </si>
  <si>
    <t>财贸旅游工会</t>
  </si>
  <si>
    <t>建设工会</t>
  </si>
  <si>
    <t>直属工会</t>
  </si>
  <si>
    <t>交通工会</t>
  </si>
  <si>
    <t>农林民政工会</t>
  </si>
  <si>
    <t>文卫体工会</t>
  </si>
  <si>
    <t>教育工会</t>
  </si>
  <si>
    <t>金融信息工会</t>
  </si>
  <si>
    <t>市级机关工会</t>
  </si>
  <si>
    <t>上城区总工会</t>
  </si>
  <si>
    <t>下城区总工会</t>
  </si>
  <si>
    <t>拱墅区总工会</t>
  </si>
  <si>
    <t>西湖区总工会</t>
  </si>
  <si>
    <t>高新（滨江）区总工会</t>
  </si>
  <si>
    <t>萧山区总工会</t>
  </si>
  <si>
    <t>余杭区总工会</t>
  </si>
  <si>
    <t>富阳区总工会</t>
    <phoneticPr fontId="4" type="noConversion"/>
  </si>
  <si>
    <t>桐庐县总工会</t>
  </si>
  <si>
    <t>淳安县总工会</t>
  </si>
  <si>
    <t>建德市总工会</t>
  </si>
  <si>
    <t>临安市总工会</t>
  </si>
  <si>
    <t>经济技术开发区总工会</t>
  </si>
  <si>
    <t>钱江经济开发区总工会</t>
  </si>
  <si>
    <t>大江东集聚区总工会</t>
  </si>
  <si>
    <t>单位</t>
    <phoneticPr fontId="4" type="noConversion"/>
  </si>
  <si>
    <t>全年计划人数</t>
    <phoneticPr fontId="4" type="noConversion"/>
  </si>
  <si>
    <t>1-8月实际完成数</t>
    <phoneticPr fontId="4" type="noConversion"/>
  </si>
  <si>
    <t>1-8月完成率</t>
    <phoneticPr fontId="4" type="noConversion"/>
  </si>
  <si>
    <t>各休养点完成情况</t>
    <phoneticPr fontId="4" type="noConversion"/>
  </si>
  <si>
    <t>杭州</t>
    <phoneticPr fontId="4" type="noConversion"/>
  </si>
  <si>
    <t>安吉</t>
    <phoneticPr fontId="4" type="noConversion"/>
  </si>
  <si>
    <t>磐安</t>
    <phoneticPr fontId="4" type="noConversion"/>
  </si>
  <si>
    <t>丽水</t>
    <phoneticPr fontId="4" type="noConversion"/>
  </si>
  <si>
    <t>嘉兴</t>
    <phoneticPr fontId="4" type="noConversion"/>
  </si>
  <si>
    <t>舟山</t>
    <phoneticPr fontId="4" type="noConversion"/>
  </si>
  <si>
    <t>江干区总工会</t>
    <phoneticPr fontId="4" type="noConversion"/>
  </si>
  <si>
    <t>合计</t>
    <phoneticPr fontId="4" type="noConversion"/>
  </si>
  <si>
    <t>2017年1-8月一线职工疗休养完成情况表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</si>
</sst>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宋体"/>
      <family val="2"/>
      <scheme val="minor"/>
    </font>
    <font>
      <sz val="11"/>
      <color theme="1"/>
      <name val="宋体"/>
      <family val="2"/>
      <scheme val="minor"/>
    </font>
    <font>
      <b/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9"/>
      <name val="宋体"/>
      <family val="2"/>
      <charset val="134"/>
      <scheme val="minor"/>
    </font>
    <font>
      <sz val="10"/>
      <color theme="1"/>
      <name val="宋体"/>
      <family val="3"/>
      <charset val="134"/>
      <scheme val="minor"/>
    </font>
    <font>
      <sz val="9"/>
      <color theme="1"/>
      <name val="宋体"/>
      <family val="3"/>
      <charset val="134"/>
      <scheme val="minor"/>
    </font>
    <font>
      <b/>
      <sz val="9"/>
      <color theme="1"/>
      <name val="宋体"/>
      <family val="3"/>
      <charset val="134"/>
      <scheme val="minor"/>
    </font>
    <font>
      <b/>
      <sz val="20"/>
      <color theme="1"/>
      <name val="华文中宋"/>
      <family val="3"/>
      <charset val="13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>
      <alignment vertical="center"/>
    </xf>
  </cellStyleXfs>
  <cellXfs count="14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5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vertical="center"/>
    </xf>
    <xf numFmtId="9" fontId="0" fillId="0" borderId="1" xfId="1" applyFont="1" applyBorder="1">
      <alignment vertical="center"/>
    </xf>
    <xf numFmtId="0" fontId="6" fillId="0" borderId="1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8" fillId="0" borderId="2" xfId="0" applyFont="1" applyBorder="1" applyAlignment="1">
      <alignment horizontal="center"/>
    </xf>
  </cellXfs>
  <cellStyles count="2">
    <cellStyle name="百分比" xfId="1" builtinId="5"/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4"/>
  <sheetViews>
    <sheetView tabSelected="1" workbookViewId="0">
      <selection activeCell="L39" sqref="L39"/>
    </sheetView>
  </sheetViews>
  <sheetFormatPr defaultRowHeight="13.5" x14ac:dyDescent="0.15"/>
  <cols>
    <col min="1" max="1" width="23" bestFit="1" customWidth="1"/>
  </cols>
  <sheetData>
    <row r="1" spans="1:10" ht="28.5" x14ac:dyDescent="0.45">
      <c r="A1" s="13" t="s">
        <v>38</v>
      </c>
      <c r="B1" s="13"/>
      <c r="C1" s="13"/>
      <c r="D1" s="13"/>
      <c r="E1" s="13"/>
      <c r="F1" s="13"/>
      <c r="G1" s="13"/>
      <c r="H1" s="13"/>
      <c r="I1" s="13"/>
      <c r="J1" s="13"/>
    </row>
    <row r="2" spans="1:10" x14ac:dyDescent="0.15">
      <c r="A2" s="1" t="s">
        <v>25</v>
      </c>
      <c r="B2" s="2" t="s">
        <v>26</v>
      </c>
      <c r="C2" s="2" t="s">
        <v>27</v>
      </c>
      <c r="D2" s="2" t="s">
        <v>28</v>
      </c>
      <c r="E2" s="1" t="s">
        <v>29</v>
      </c>
      <c r="F2" s="1"/>
      <c r="G2" s="1"/>
      <c r="H2" s="1"/>
      <c r="I2" s="1"/>
      <c r="J2" s="1"/>
    </row>
    <row r="3" spans="1:10" x14ac:dyDescent="0.15">
      <c r="A3" s="1"/>
      <c r="B3" s="2"/>
      <c r="C3" s="2"/>
      <c r="D3" s="2"/>
      <c r="E3" s="3" t="s">
        <v>30</v>
      </c>
      <c r="F3" s="3" t="s">
        <v>31</v>
      </c>
      <c r="G3" s="3" t="s">
        <v>32</v>
      </c>
      <c r="H3" s="3" t="s">
        <v>33</v>
      </c>
      <c r="I3" s="3" t="s">
        <v>34</v>
      </c>
      <c r="J3" s="3" t="s">
        <v>35</v>
      </c>
    </row>
    <row r="4" spans="1:10" x14ac:dyDescent="0.15">
      <c r="A4" s="3" t="s">
        <v>0</v>
      </c>
      <c r="B4" s="4">
        <v>300</v>
      </c>
      <c r="C4" s="5">
        <v>135</v>
      </c>
      <c r="D4" s="6">
        <v>0.45</v>
      </c>
      <c r="E4" s="4"/>
      <c r="F4" s="7"/>
      <c r="G4" s="7">
        <f>46+44</f>
        <v>90</v>
      </c>
      <c r="H4" s="4"/>
      <c r="I4" s="4"/>
      <c r="J4" s="7">
        <v>45</v>
      </c>
    </row>
    <row r="5" spans="1:10" x14ac:dyDescent="0.15">
      <c r="A5" s="3" t="s">
        <v>1</v>
      </c>
      <c r="B5" s="7">
        <v>220</v>
      </c>
      <c r="C5" s="5">
        <v>220</v>
      </c>
      <c r="D5" s="6">
        <v>1</v>
      </c>
      <c r="E5" s="7"/>
      <c r="F5" s="7">
        <v>47</v>
      </c>
      <c r="G5" s="7">
        <v>44</v>
      </c>
      <c r="H5" s="7">
        <v>40</v>
      </c>
      <c r="I5" s="4">
        <v>44</v>
      </c>
      <c r="J5" s="7">
        <v>45</v>
      </c>
    </row>
    <row r="6" spans="1:10" x14ac:dyDescent="0.15">
      <c r="A6" s="3" t="s">
        <v>2</v>
      </c>
      <c r="B6" s="7">
        <v>200</v>
      </c>
      <c r="C6" s="5">
        <v>200</v>
      </c>
      <c r="D6" s="6">
        <v>1</v>
      </c>
      <c r="E6" s="7"/>
      <c r="F6" s="7">
        <f>100</f>
        <v>100</v>
      </c>
      <c r="G6" s="7"/>
      <c r="H6" s="7"/>
      <c r="I6" s="7"/>
      <c r="J6" s="7">
        <v>100</v>
      </c>
    </row>
    <row r="7" spans="1:10" x14ac:dyDescent="0.15">
      <c r="A7" s="3" t="s">
        <v>3</v>
      </c>
      <c r="B7" s="7">
        <v>130</v>
      </c>
      <c r="C7" s="5">
        <v>183</v>
      </c>
      <c r="D7" s="6">
        <v>1.4076923076923078</v>
      </c>
      <c r="E7" s="7"/>
      <c r="F7" s="7">
        <v>51</v>
      </c>
      <c r="G7" s="7">
        <v>46</v>
      </c>
      <c r="H7" s="7">
        <v>46</v>
      </c>
      <c r="I7" s="7"/>
      <c r="J7" s="7">
        <v>40</v>
      </c>
    </row>
    <row r="8" spans="1:10" x14ac:dyDescent="0.15">
      <c r="A8" s="3" t="s">
        <v>4</v>
      </c>
      <c r="B8" s="7">
        <v>120</v>
      </c>
      <c r="C8" s="5">
        <v>40</v>
      </c>
      <c r="D8" s="6">
        <v>0.33333333333333331</v>
      </c>
      <c r="E8" s="7"/>
      <c r="F8" s="7"/>
      <c r="G8" s="7"/>
      <c r="H8" s="7"/>
      <c r="I8" s="7">
        <v>40</v>
      </c>
      <c r="J8" s="7"/>
    </row>
    <row r="9" spans="1:10" x14ac:dyDescent="0.15">
      <c r="A9" s="3" t="s">
        <v>5</v>
      </c>
      <c r="B9" s="7">
        <v>120</v>
      </c>
      <c r="C9" s="5">
        <v>74</v>
      </c>
      <c r="D9" s="6">
        <v>0.6166666666666667</v>
      </c>
      <c r="E9" s="7"/>
      <c r="F9" s="7"/>
      <c r="G9" s="7">
        <f>40+34</f>
        <v>74</v>
      </c>
      <c r="H9" s="7"/>
      <c r="I9" s="4"/>
      <c r="J9" s="7"/>
    </row>
    <row r="10" spans="1:10" x14ac:dyDescent="0.15">
      <c r="A10" s="3" t="s">
        <v>6</v>
      </c>
      <c r="B10" s="7">
        <v>120</v>
      </c>
      <c r="C10" s="5">
        <v>87</v>
      </c>
      <c r="D10" s="6">
        <v>0.72499999999999998</v>
      </c>
      <c r="E10" s="7"/>
      <c r="F10" s="7">
        <f>25+31</f>
        <v>56</v>
      </c>
      <c r="G10" s="7"/>
      <c r="H10" s="7">
        <f>31</f>
        <v>31</v>
      </c>
      <c r="I10" s="7"/>
      <c r="J10" s="7"/>
    </row>
    <row r="11" spans="1:10" x14ac:dyDescent="0.15">
      <c r="A11" s="3" t="s">
        <v>7</v>
      </c>
      <c r="B11" s="7">
        <v>120</v>
      </c>
      <c r="C11" s="5">
        <v>110</v>
      </c>
      <c r="D11" s="6">
        <v>0.91666666666666663</v>
      </c>
      <c r="E11" s="7"/>
      <c r="F11" s="7"/>
      <c r="G11" s="7">
        <v>38</v>
      </c>
      <c r="H11" s="7">
        <v>39</v>
      </c>
      <c r="I11" s="7">
        <v>33</v>
      </c>
      <c r="J11" s="7"/>
    </row>
    <row r="12" spans="1:10" x14ac:dyDescent="0.15">
      <c r="A12" s="3" t="s">
        <v>8</v>
      </c>
      <c r="B12" s="7">
        <v>150</v>
      </c>
      <c r="C12" s="5">
        <v>85</v>
      </c>
      <c r="D12" s="6">
        <v>0.56666666666666665</v>
      </c>
      <c r="E12" s="7"/>
      <c r="F12" s="7"/>
      <c r="G12" s="7">
        <v>55</v>
      </c>
      <c r="H12" s="7"/>
      <c r="I12" s="7"/>
      <c r="J12" s="7">
        <v>30</v>
      </c>
    </row>
    <row r="13" spans="1:10" x14ac:dyDescent="0.15">
      <c r="A13" s="3" t="s">
        <v>9</v>
      </c>
      <c r="B13" s="7">
        <v>120</v>
      </c>
      <c r="C13" s="5">
        <v>33</v>
      </c>
      <c r="D13" s="6">
        <v>0.27500000000000002</v>
      </c>
      <c r="E13" s="7"/>
      <c r="F13" s="7"/>
      <c r="G13" s="7">
        <v>33</v>
      </c>
      <c r="H13" s="7"/>
      <c r="I13" s="7"/>
      <c r="J13" s="7"/>
    </row>
    <row r="14" spans="1:10" x14ac:dyDescent="0.15">
      <c r="A14" s="3" t="s">
        <v>10</v>
      </c>
      <c r="B14" s="7">
        <v>430</v>
      </c>
      <c r="C14" s="5">
        <v>223</v>
      </c>
      <c r="D14" s="6">
        <v>0.51860465116279075</v>
      </c>
      <c r="E14" s="7"/>
      <c r="F14" s="7"/>
      <c r="G14" s="7"/>
      <c r="H14" s="7"/>
      <c r="I14" s="7"/>
      <c r="J14" s="7">
        <v>223</v>
      </c>
    </row>
    <row r="15" spans="1:10" x14ac:dyDescent="0.15">
      <c r="A15" s="3" t="s">
        <v>11</v>
      </c>
      <c r="B15" s="7">
        <v>430</v>
      </c>
      <c r="C15" s="5">
        <v>270</v>
      </c>
      <c r="D15" s="6">
        <v>0.62790697674418605</v>
      </c>
      <c r="E15" s="7"/>
      <c r="F15" s="7">
        <v>70</v>
      </c>
      <c r="G15" s="7"/>
      <c r="H15" s="7">
        <f>67+65</f>
        <v>132</v>
      </c>
      <c r="I15" s="7"/>
      <c r="J15" s="7">
        <v>68</v>
      </c>
    </row>
    <row r="16" spans="1:10" x14ac:dyDescent="0.15">
      <c r="A16" s="3" t="s">
        <v>36</v>
      </c>
      <c r="B16" s="7">
        <v>450</v>
      </c>
      <c r="C16" s="5">
        <v>508</v>
      </c>
      <c r="D16" s="6">
        <v>1.1288888888888888</v>
      </c>
      <c r="E16" s="7"/>
      <c r="F16" s="7"/>
      <c r="G16" s="7">
        <v>309</v>
      </c>
      <c r="H16" s="7"/>
      <c r="I16" s="7"/>
      <c r="J16" s="7">
        <f>101+98</f>
        <v>199</v>
      </c>
    </row>
    <row r="17" spans="1:10" x14ac:dyDescent="0.15">
      <c r="A17" s="3" t="s">
        <v>12</v>
      </c>
      <c r="B17" s="7">
        <v>440</v>
      </c>
      <c r="C17" s="5">
        <v>406</v>
      </c>
      <c r="D17" s="6">
        <v>0.92272727272727273</v>
      </c>
      <c r="E17" s="7"/>
      <c r="F17" s="7">
        <f>89+45</f>
        <v>134</v>
      </c>
      <c r="G17" s="7"/>
      <c r="H17" s="7">
        <f>91+84</f>
        <v>175</v>
      </c>
      <c r="I17" s="7">
        <v>97</v>
      </c>
      <c r="J17" s="7"/>
    </row>
    <row r="18" spans="1:10" x14ac:dyDescent="0.15">
      <c r="A18" s="3" t="s">
        <v>13</v>
      </c>
      <c r="B18" s="7">
        <v>520</v>
      </c>
      <c r="C18" s="5">
        <v>141</v>
      </c>
      <c r="D18" s="6">
        <v>0.27115384615384613</v>
      </c>
      <c r="E18" s="7"/>
      <c r="F18" s="7"/>
      <c r="G18" s="7"/>
      <c r="H18" s="7">
        <v>62</v>
      </c>
      <c r="I18" s="7"/>
      <c r="J18" s="7">
        <v>79</v>
      </c>
    </row>
    <row r="19" spans="1:10" x14ac:dyDescent="0.15">
      <c r="A19" s="3" t="s">
        <v>14</v>
      </c>
      <c r="B19" s="7">
        <v>310</v>
      </c>
      <c r="C19" s="5">
        <v>239</v>
      </c>
      <c r="D19" s="6">
        <v>0.7709677419354839</v>
      </c>
      <c r="E19" s="7">
        <v>38</v>
      </c>
      <c r="F19" s="7">
        <v>28</v>
      </c>
      <c r="G19" s="7">
        <v>48</v>
      </c>
      <c r="H19" s="7">
        <v>38</v>
      </c>
      <c r="I19" s="7">
        <v>44</v>
      </c>
      <c r="J19" s="7">
        <v>43</v>
      </c>
    </row>
    <row r="20" spans="1:10" x14ac:dyDescent="0.15">
      <c r="A20" s="3" t="s">
        <v>15</v>
      </c>
      <c r="B20" s="7">
        <v>700</v>
      </c>
      <c r="C20" s="5">
        <v>658</v>
      </c>
      <c r="D20" s="6">
        <v>0.94</v>
      </c>
      <c r="E20" s="7">
        <v>185</v>
      </c>
      <c r="F20" s="7"/>
      <c r="G20" s="7">
        <v>281</v>
      </c>
      <c r="H20" s="7"/>
      <c r="I20" s="7"/>
      <c r="J20" s="7">
        <v>192</v>
      </c>
    </row>
    <row r="21" spans="1:10" x14ac:dyDescent="0.15">
      <c r="A21" s="3" t="s">
        <v>16</v>
      </c>
      <c r="B21" s="7">
        <v>600</v>
      </c>
      <c r="C21" s="5">
        <v>387</v>
      </c>
      <c r="D21" s="6">
        <v>0.64500000000000002</v>
      </c>
      <c r="E21" s="7"/>
      <c r="F21" s="7">
        <v>68</v>
      </c>
      <c r="G21" s="7">
        <f>90+96</f>
        <v>186</v>
      </c>
      <c r="H21" s="7"/>
      <c r="I21" s="7">
        <v>133</v>
      </c>
      <c r="J21" s="7"/>
    </row>
    <row r="22" spans="1:10" x14ac:dyDescent="0.15">
      <c r="A22" s="3" t="s">
        <v>17</v>
      </c>
      <c r="B22" s="7">
        <v>580</v>
      </c>
      <c r="C22" s="5">
        <v>374</v>
      </c>
      <c r="D22" s="6">
        <v>0.64482758620689651</v>
      </c>
      <c r="E22" s="7">
        <v>77</v>
      </c>
      <c r="F22" s="7"/>
      <c r="G22" s="7">
        <v>80</v>
      </c>
      <c r="H22" s="7">
        <v>94</v>
      </c>
      <c r="I22" s="7">
        <v>78</v>
      </c>
      <c r="J22" s="7">
        <v>45</v>
      </c>
    </row>
    <row r="23" spans="1:10" x14ac:dyDescent="0.15">
      <c r="A23" s="3" t="s">
        <v>18</v>
      </c>
      <c r="B23" s="7">
        <v>310</v>
      </c>
      <c r="C23" s="5">
        <v>187</v>
      </c>
      <c r="D23" s="6">
        <v>0.60322580645161294</v>
      </c>
      <c r="E23" s="7">
        <v>51</v>
      </c>
      <c r="F23" s="7">
        <v>51</v>
      </c>
      <c r="G23" s="7"/>
      <c r="H23" s="7">
        <v>40</v>
      </c>
      <c r="I23" s="7">
        <v>45</v>
      </c>
      <c r="J23" s="7"/>
    </row>
    <row r="24" spans="1:10" x14ac:dyDescent="0.15">
      <c r="A24" s="3" t="s">
        <v>19</v>
      </c>
      <c r="B24" s="7">
        <v>310</v>
      </c>
      <c r="C24" s="5">
        <v>251</v>
      </c>
      <c r="D24" s="6">
        <v>0.80967741935483872</v>
      </c>
      <c r="E24" s="7">
        <v>100</v>
      </c>
      <c r="F24" s="7">
        <v>76</v>
      </c>
      <c r="G24" s="7"/>
      <c r="H24" s="7"/>
      <c r="I24" s="7">
        <v>75</v>
      </c>
      <c r="J24" s="7"/>
    </row>
    <row r="25" spans="1:10" x14ac:dyDescent="0.15">
      <c r="A25" s="3" t="s">
        <v>20</v>
      </c>
      <c r="B25" s="7">
        <v>310</v>
      </c>
      <c r="C25" s="5">
        <v>249</v>
      </c>
      <c r="D25" s="6">
        <v>0.8032258064516129</v>
      </c>
      <c r="E25" s="7"/>
      <c r="F25" s="7">
        <f>51+47</f>
        <v>98</v>
      </c>
      <c r="G25" s="7">
        <v>49</v>
      </c>
      <c r="H25" s="7">
        <v>50</v>
      </c>
      <c r="I25" s="7">
        <f>52</f>
        <v>52</v>
      </c>
      <c r="J25" s="7"/>
    </row>
    <row r="26" spans="1:10" x14ac:dyDescent="0.15">
      <c r="A26" s="3" t="s">
        <v>21</v>
      </c>
      <c r="B26" s="7">
        <v>450</v>
      </c>
      <c r="C26" s="5">
        <v>300</v>
      </c>
      <c r="D26" s="6">
        <v>0.66666666666666663</v>
      </c>
      <c r="E26" s="7"/>
      <c r="F26" s="7">
        <f>51+49</f>
        <v>100</v>
      </c>
      <c r="G26" s="7">
        <f>51+48</f>
        <v>99</v>
      </c>
      <c r="H26" s="7"/>
      <c r="I26" s="7"/>
      <c r="J26" s="7">
        <f>51+50</f>
        <v>101</v>
      </c>
    </row>
    <row r="27" spans="1:10" x14ac:dyDescent="0.15">
      <c r="A27" s="3" t="s">
        <v>22</v>
      </c>
      <c r="B27" s="7">
        <v>280</v>
      </c>
      <c r="C27" s="5">
        <v>241</v>
      </c>
      <c r="D27" s="6">
        <v>0.86071428571428577</v>
      </c>
      <c r="E27" s="7"/>
      <c r="F27" s="7"/>
      <c r="G27" s="7">
        <v>66</v>
      </c>
      <c r="H27" s="7">
        <v>90</v>
      </c>
      <c r="I27" s="7">
        <v>85</v>
      </c>
      <c r="J27" s="7"/>
    </row>
    <row r="28" spans="1:10" x14ac:dyDescent="0.15">
      <c r="A28" s="3" t="s">
        <v>23</v>
      </c>
      <c r="B28" s="7">
        <v>140</v>
      </c>
      <c r="C28" s="5">
        <v>186</v>
      </c>
      <c r="D28" s="6">
        <v>1.3285714285714285</v>
      </c>
      <c r="E28" s="7"/>
      <c r="F28" s="7">
        <f>48</f>
        <v>48</v>
      </c>
      <c r="G28" s="7">
        <v>58</v>
      </c>
      <c r="H28" s="7"/>
      <c r="I28" s="7"/>
      <c r="J28" s="7">
        <v>80</v>
      </c>
    </row>
    <row r="29" spans="1:10" x14ac:dyDescent="0.15">
      <c r="A29" s="3" t="s">
        <v>24</v>
      </c>
      <c r="B29" s="7">
        <v>160</v>
      </c>
      <c r="C29" s="5">
        <v>148</v>
      </c>
      <c r="D29" s="6">
        <v>0.92500000000000004</v>
      </c>
      <c r="E29" s="7"/>
      <c r="F29" s="7">
        <v>43</v>
      </c>
      <c r="G29" s="7">
        <v>45</v>
      </c>
      <c r="H29" s="7"/>
      <c r="I29" s="7"/>
      <c r="J29" s="7">
        <v>60</v>
      </c>
    </row>
    <row r="30" spans="1:10" x14ac:dyDescent="0.15">
      <c r="A30" s="8"/>
      <c r="B30" s="9"/>
      <c r="C30" s="5"/>
      <c r="D30" s="5"/>
      <c r="E30" s="9"/>
      <c r="F30" s="9"/>
      <c r="G30" s="9"/>
      <c r="H30" s="9"/>
      <c r="I30" s="9"/>
      <c r="J30" s="9"/>
    </row>
    <row r="31" spans="1:10" x14ac:dyDescent="0.15">
      <c r="A31" s="8"/>
      <c r="B31" s="9"/>
      <c r="C31" s="5"/>
      <c r="D31" s="5"/>
      <c r="E31" s="9"/>
      <c r="F31" s="9"/>
      <c r="G31" s="9"/>
      <c r="H31" s="9"/>
      <c r="I31" s="9"/>
      <c r="J31" s="9"/>
    </row>
    <row r="32" spans="1:10" x14ac:dyDescent="0.15">
      <c r="A32" s="8"/>
      <c r="B32" s="9"/>
      <c r="C32" s="5"/>
      <c r="D32" s="5"/>
      <c r="E32" s="9"/>
      <c r="F32" s="9"/>
      <c r="G32" s="9"/>
      <c r="H32" s="9"/>
      <c r="I32" s="9"/>
      <c r="J32" s="9"/>
    </row>
    <row r="33" spans="1:10" x14ac:dyDescent="0.15">
      <c r="A33" s="10" t="s">
        <v>37</v>
      </c>
      <c r="B33" s="11">
        <v>8000</v>
      </c>
      <c r="C33" s="5">
        <f>SUM(C4:C32)</f>
        <v>5935</v>
      </c>
      <c r="D33" s="6">
        <f>C33/B33</f>
        <v>0.74187499999999995</v>
      </c>
      <c r="E33" s="5">
        <f>SUM(E4:E32)</f>
        <v>451</v>
      </c>
      <c r="F33" s="5">
        <f t="shared" ref="F33:J33" si="0">SUM(F4:F32)</f>
        <v>970</v>
      </c>
      <c r="G33" s="5">
        <f t="shared" si="0"/>
        <v>1601</v>
      </c>
      <c r="H33" s="5">
        <f t="shared" si="0"/>
        <v>837</v>
      </c>
      <c r="I33" s="5">
        <f t="shared" si="0"/>
        <v>726</v>
      </c>
      <c r="J33" s="5">
        <f t="shared" si="0"/>
        <v>1350</v>
      </c>
    </row>
    <row r="34" spans="1:10" x14ac:dyDescent="0.15">
      <c r="A34" s="12"/>
      <c r="B34" s="12"/>
      <c r="C34" s="12"/>
      <c r="D34" s="12"/>
      <c r="E34" s="12"/>
      <c r="F34" s="12"/>
      <c r="G34" s="12"/>
      <c r="H34" s="12"/>
      <c r="I34" s="12"/>
      <c r="J34" s="12"/>
    </row>
  </sheetData>
  <mergeCells count="6">
    <mergeCell ref="A2:A3"/>
    <mergeCell ref="B2:B3"/>
    <mergeCell ref="C2:C3"/>
    <mergeCell ref="D2:D3"/>
    <mergeCell ref="E2:J2"/>
    <mergeCell ref="A1:J1"/>
  </mergeCells>
  <phoneticPr fontId="3" type="noConversion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3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2017-09-04T07:43:28Z</dcterms:modified>
</cp:coreProperties>
</file>